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50" windowHeight="9465" activeTab="0"/>
  </bookViews>
  <sheets>
    <sheet name="НОВАЯ ДК" sheetId="1" r:id="rId1"/>
  </sheets>
  <definedNames>
    <definedName name="_xlnm.Print_Titles" localSheetId="0">'НОВАЯ ДК'!$4:$6</definedName>
  </definedNames>
  <calcPr fullCalcOnLoad="1"/>
</workbook>
</file>

<file path=xl/sharedStrings.xml><?xml version="1.0" encoding="utf-8"?>
<sst xmlns="http://schemas.openxmlformats.org/spreadsheetml/2006/main" count="94" uniqueCount="45">
  <si>
    <r>
      <t xml:space="preserve">Категория работников:               </t>
    </r>
    <r>
      <rPr>
        <sz val="14"/>
        <color indexed="9"/>
        <rFont val="Times New Roman"/>
        <family val="1"/>
      </rPr>
      <t xml:space="preserve"> .</t>
    </r>
  </si>
  <si>
    <t>Работники учреждений культуры</t>
  </si>
  <si>
    <t>Наименование показателей</t>
  </si>
  <si>
    <t>2012 г. факт</t>
  </si>
  <si>
    <t>2014 г.</t>
  </si>
  <si>
    <t>2015 г.</t>
  </si>
  <si>
    <t>2016 г.</t>
  </si>
  <si>
    <t>2017 г.</t>
  </si>
  <si>
    <t>2018 г.</t>
  </si>
  <si>
    <t>2014 - 2016 гг.</t>
  </si>
  <si>
    <t>Норматив числа получателей услуг на 1 работника учреждений культуры (по среднесписочной численности работников)</t>
  </si>
  <si>
    <t>х</t>
  </si>
  <si>
    <t>Число получателей услуг, чел.</t>
  </si>
  <si>
    <t>Среднесписочная численность работников учреждений  культуры, человек</t>
  </si>
  <si>
    <t>Соотношение средней заработной платы  работников учреждений  культуры и средней заработной платы в субъекте Российской Федерации:</t>
  </si>
  <si>
    <t>по Программе поэтапного совершенствования систем оплаты труда в государственных (муниципальных) учреждениях на 2012-2018 годы</t>
  </si>
  <si>
    <t>Средняя заработная плата работников по субъекту Российской Федерации, руб.</t>
  </si>
  <si>
    <t>Темп роста к предыдущему году, %</t>
  </si>
  <si>
    <t>Среднемесячная заработная плата работников учреждений  культуры, рублей</t>
  </si>
  <si>
    <t>Доля от средств от приносящей доход деятельности в фонде заработной платы по работникам учреждений культуры , %</t>
  </si>
  <si>
    <t>Размер начислений на фонд оплаты труда, %</t>
  </si>
  <si>
    <t>в том числе:</t>
  </si>
  <si>
    <t>Среднесписочная численность работников учреждений культуры, чел.</t>
  </si>
  <si>
    <t>* - прирост фонда оплаты труда с начислениями к 2012 г.</t>
  </si>
  <si>
    <t>по Плану мероприятий ("дорожной карте") "Изменения в отраслях социальной сферы, направленные на повышение эффективности сферы культуры", %</t>
  </si>
  <si>
    <t xml:space="preserve">х </t>
  </si>
  <si>
    <t>по Иркутской области, %</t>
  </si>
  <si>
    <t>2014 - 2018 гг.</t>
  </si>
  <si>
    <t>Показатели нормативов Плана мероприятий ("дорожная карта"), направленных на повышение эффективности сферы культуры</t>
  </si>
  <si>
    <t xml:space="preserve">Муниципальное образование Иркутской области: </t>
  </si>
  <si>
    <t>Фонд оплаты труда с начислениями, тыс. рублей</t>
  </si>
  <si>
    <t>Прирост фонда оплаты труда с начислениями к 2013 г., тыс. рублей</t>
  </si>
  <si>
    <t>за счет средств консолидированного бюджета субъекта Российской Федерации, включая дотацию из федерального бюджета, тыс. руб. (данные субъекта Российской Федерации)</t>
  </si>
  <si>
    <t>включая средства, полученные за счет проведения мероприятий по оптимизации, (тыс.руб.), из них:</t>
  </si>
  <si>
    <t>от оптимизации численности персонала, в том числе административно-управленческого, тыс. рублей</t>
  </si>
  <si>
    <t>от реструктуризации сети, тыс. рублей</t>
  </si>
  <si>
    <t>за счет средств от приносящей доход деятельности, тыс. руб.</t>
  </si>
  <si>
    <t>от сокращения и оптимизации расходов на содержание учреждений, тыс. рублей</t>
  </si>
  <si>
    <t>за счет иных источников (решений), включая корректировку консолидированного бюджета субъекта Российской Федерации на соответствующий год, тыс. рублей</t>
  </si>
  <si>
    <t>Итого, объем средств, предусмотренный на повышение оплаты труда, тыс. руб. (стр. 18+23+24)</t>
  </si>
  <si>
    <t>Численность населения муниципального образования Иркутской области, чел.</t>
  </si>
  <si>
    <t>Черемховский район</t>
  </si>
  <si>
    <t>2013 г.
факт</t>
  </si>
  <si>
    <t xml:space="preserve"> </t>
  </si>
  <si>
    <t>Приложение 2 к постановлению администрации Черемховского районного муниципального образования
от ________2014года  №_______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</si>
</sst>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_-* #,##0_р_._-;\-* #,##0_р_._-;_-* &quot;-&quot;??_р_._-;_-@_-"/>
    <numFmt numFmtId="168" formatCode="#,##0.0000"/>
    <numFmt numFmtId="169" formatCode="#,##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0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i/>
      <sz val="8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8" borderId="0" applyNumberFormat="0" applyBorder="0" applyAlignment="0" applyProtection="0"/>
    <xf numFmtId="0" fontId="7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7" fillId="5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3" borderId="0" applyNumberFormat="0" applyBorder="0" applyAlignment="0" applyProtection="0"/>
    <xf numFmtId="0" fontId="7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7" fillId="23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10" fillId="11" borderId="2" applyNumberFormat="0" applyAlignment="0" applyProtection="0"/>
    <xf numFmtId="0" fontId="10" fillId="3" borderId="2" applyNumberFormat="0" applyAlignment="0" applyProtection="0"/>
    <xf numFmtId="0" fontId="10" fillId="11" borderId="2" applyNumberFormat="0" applyAlignment="0" applyProtection="0"/>
    <xf numFmtId="0" fontId="11" fillId="11" borderId="1" applyNumberFormat="0" applyAlignment="0" applyProtection="0"/>
    <xf numFmtId="0" fontId="11" fillId="3" borderId="1" applyNumberFormat="0" applyAlignment="0" applyProtection="0"/>
    <xf numFmtId="0" fontId="11" fillId="11" borderId="1" applyNumberFormat="0" applyAlignment="0" applyProtection="0"/>
    <xf numFmtId="0" fontId="38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4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0" borderId="0">
      <alignment/>
      <protection/>
    </xf>
    <xf numFmtId="49" fontId="0" fillId="11" borderId="3">
      <alignment horizontal="left" vertical="top"/>
      <protection/>
    </xf>
    <xf numFmtId="49" fontId="13" fillId="0" borderId="3">
      <alignment horizontal="left" vertical="top"/>
      <protection/>
    </xf>
    <xf numFmtId="0" fontId="15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4" applyNumberFormat="0" applyFill="0" applyAlignment="0" applyProtection="0"/>
    <xf numFmtId="0" fontId="17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6" applyNumberFormat="0" applyFill="0" applyAlignment="0" applyProtection="0"/>
    <xf numFmtId="0" fontId="19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15" borderId="3">
      <alignment horizontal="left" vertical="top" wrapText="1"/>
      <protection/>
    </xf>
    <xf numFmtId="0" fontId="13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5" borderId="3">
      <alignment horizontal="left" vertical="top" wrapText="1"/>
      <protection/>
    </xf>
    <xf numFmtId="0" fontId="0" fillId="26" borderId="3">
      <alignment horizontal="left" vertical="top" wrapText="1"/>
      <protection/>
    </xf>
    <xf numFmtId="0" fontId="0" fillId="27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20" fillId="0" borderId="0">
      <alignment horizontal="left" vertical="top"/>
      <protection/>
    </xf>
    <xf numFmtId="0" fontId="13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9" applyNumberFormat="0" applyFill="0" applyAlignment="0" applyProtection="0"/>
    <xf numFmtId="0" fontId="22" fillId="28" borderId="11" applyNumberFormat="0" applyAlignment="0" applyProtection="0"/>
    <xf numFmtId="0" fontId="21" fillId="28" borderId="11" applyNumberFormat="0" applyAlignment="0" applyProtection="0"/>
    <xf numFmtId="0" fontId="22" fillId="28" borderId="11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15" borderId="12" applyNumberFormat="0">
      <alignment horizontal="right" vertical="top"/>
      <protection/>
    </xf>
    <xf numFmtId="0" fontId="0" fillId="2" borderId="12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5" borderId="12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39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9" borderId="13" applyNumberFormat="0" applyFont="0" applyAlignment="0" applyProtection="0"/>
    <xf numFmtId="0" fontId="12" fillId="29" borderId="13" applyNumberFormat="0" applyFont="0" applyAlignment="0" applyProtection="0"/>
    <xf numFmtId="0" fontId="0" fillId="29" borderId="1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9" fillId="14" borderId="3">
      <alignment horizontal="left" vertical="top" wrapText="1"/>
      <protection/>
    </xf>
    <xf numFmtId="49" fontId="30" fillId="0" borderId="3">
      <alignment horizontal="left" vertical="top" wrapText="1"/>
      <protection/>
    </xf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0" fillId="27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5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5" fontId="6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34" fillId="0" borderId="0" xfId="0" applyFont="1" applyFill="1" applyAlignment="1">
      <alignment/>
    </xf>
    <xf numFmtId="0" fontId="1" fillId="0" borderId="15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top"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center" wrapText="1"/>
    </xf>
    <xf numFmtId="3" fontId="1" fillId="0" borderId="15" xfId="141" applyNumberFormat="1" applyFont="1" applyFill="1" applyBorder="1" applyAlignment="1">
      <alignment horizontal="center" vertical="center"/>
      <protection/>
    </xf>
    <xf numFmtId="165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top"/>
    </xf>
    <xf numFmtId="165" fontId="1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1" fillId="0" borderId="0" xfId="0" applyFont="1" applyFill="1" applyBorder="1" applyAlignment="1">
      <alignment vertical="top" wrapText="1"/>
    </xf>
    <xf numFmtId="165" fontId="6" fillId="0" borderId="15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 wrapText="1"/>
    </xf>
    <xf numFmtId="165" fontId="2" fillId="0" borderId="17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165" fontId="1" fillId="7" borderId="15" xfId="0" applyNumberFormat="1" applyFont="1" applyFill="1" applyBorder="1" applyAlignment="1">
      <alignment horizontal="center" vertical="center" wrapText="1"/>
    </xf>
    <xf numFmtId="3" fontId="1" fillId="7" borderId="15" xfId="0" applyNumberFormat="1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/>
    </xf>
    <xf numFmtId="1" fontId="1" fillId="7" borderId="15" xfId="0" applyNumberFormat="1" applyFont="1" applyFill="1" applyBorder="1" applyAlignment="1">
      <alignment horizontal="center" vertical="center"/>
    </xf>
    <xf numFmtId="1" fontId="6" fillId="7" borderId="15" xfId="0" applyNumberFormat="1" applyFont="1" applyFill="1" applyBorder="1" applyAlignment="1">
      <alignment horizontal="center" vertical="center" wrapText="1"/>
    </xf>
    <xf numFmtId="1" fontId="6" fillId="7" borderId="15" xfId="0" applyNumberFormat="1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165" fontId="6" fillId="7" borderId="15" xfId="0" applyNumberFormat="1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165" fontId="1" fillId="7" borderId="15" xfId="0" applyNumberFormat="1" applyFont="1" applyFill="1" applyBorder="1" applyAlignment="1">
      <alignment horizontal="center" vertical="center"/>
    </xf>
    <xf numFmtId="165" fontId="1" fillId="7" borderId="15" xfId="67" applyNumberFormat="1" applyFont="1" applyFill="1" applyBorder="1" applyAlignment="1">
      <alignment horizontal="center" vertical="center" wrapText="1"/>
      <protection/>
    </xf>
    <xf numFmtId="166" fontId="1" fillId="7" borderId="15" xfId="0" applyNumberFormat="1" applyFont="1" applyFill="1" applyBorder="1" applyAlignment="1">
      <alignment horizontal="center" vertical="center"/>
    </xf>
    <xf numFmtId="165" fontId="1" fillId="7" borderId="15" xfId="0" applyNumberFormat="1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top"/>
    </xf>
    <xf numFmtId="0" fontId="1" fillId="7" borderId="15" xfId="0" applyFont="1" applyFill="1" applyBorder="1" applyAlignment="1">
      <alignment horizontal="left" vertical="center" wrapText="1"/>
    </xf>
    <xf numFmtId="0" fontId="1" fillId="7" borderId="15" xfId="0" applyFont="1" applyFill="1" applyBorder="1" applyAlignment="1">
      <alignment horizontal="center" vertical="top"/>
    </xf>
    <xf numFmtId="165" fontId="6" fillId="7" borderId="15" xfId="0" applyNumberFormat="1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vertical="center" wrapText="1"/>
    </xf>
    <xf numFmtId="0" fontId="1" fillId="7" borderId="15" xfId="0" applyFont="1" applyFill="1" applyBorder="1" applyAlignment="1">
      <alignment horizontal="left" vertical="center" wrapText="1"/>
    </xf>
    <xf numFmtId="3" fontId="6" fillId="7" borderId="0" xfId="67" applyNumberFormat="1" applyFont="1" applyFill="1" applyBorder="1" applyAlignment="1">
      <alignment horizontal="center" vertical="center" wrapText="1"/>
      <protection/>
    </xf>
    <xf numFmtId="3" fontId="6" fillId="7" borderId="0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167" fontId="1" fillId="7" borderId="15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165" fontId="6" fillId="0" borderId="17" xfId="0" applyNumberFormat="1" applyFont="1" applyFill="1" applyBorder="1" applyAlignment="1">
      <alignment horizontal="center" vertical="center" wrapText="1"/>
    </xf>
    <xf numFmtId="165" fontId="6" fillId="26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16" fontId="2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center" wrapText="1"/>
    </xf>
    <xf numFmtId="0" fontId="1" fillId="7" borderId="2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</cellXfs>
  <cellStyles count="212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6" xfId="29"/>
    <cellStyle name="20% - Акцент6 2" xfId="30"/>
    <cellStyle name="40% - Акцент1" xfId="31"/>
    <cellStyle name="40% - Акцент1 2" xfId="32"/>
    <cellStyle name="40% - Акцент1 3" xfId="33"/>
    <cellStyle name="40% - Акцент2" xfId="34"/>
    <cellStyle name="40% - Акцент2 2" xfId="35"/>
    <cellStyle name="40% - Акцент3" xfId="36"/>
    <cellStyle name="40% - Акцент3 2" xfId="37"/>
    <cellStyle name="40% - Акцент3 3" xfId="38"/>
    <cellStyle name="40% - Акцент4" xfId="39"/>
    <cellStyle name="40% - Акцент4 2" xfId="40"/>
    <cellStyle name="40% - Акцент4 3" xfId="41"/>
    <cellStyle name="40% - Акцент5" xfId="42"/>
    <cellStyle name="40% - Акцент5 2" xfId="43"/>
    <cellStyle name="40% - Акцент6" xfId="44"/>
    <cellStyle name="40% - Акцент6 2" xfId="45"/>
    <cellStyle name="40% - Акцент6 3" xfId="46"/>
    <cellStyle name="60% - Акцент1" xfId="47"/>
    <cellStyle name="60% - Акцент1 2" xfId="48"/>
    <cellStyle name="60% - Акцент1 3" xfId="49"/>
    <cellStyle name="60% - Акцент2" xfId="50"/>
    <cellStyle name="60% - Акцент2 2" xfId="51"/>
    <cellStyle name="60% - Акцент2 3" xfId="52"/>
    <cellStyle name="60% - Акцент3" xfId="53"/>
    <cellStyle name="60% - Акцент3 2" xfId="54"/>
    <cellStyle name="60% - Акцент3 3" xfId="55"/>
    <cellStyle name="60% - Акцент4" xfId="56"/>
    <cellStyle name="60% - Акцент4 2" xfId="57"/>
    <cellStyle name="60% - Акцент4 3" xfId="58"/>
    <cellStyle name="60% - Акцент5" xfId="59"/>
    <cellStyle name="60% - Акцент5 2" xfId="60"/>
    <cellStyle name="60% - Акцент5 3" xfId="61"/>
    <cellStyle name="60% - Акцент6" xfId="62"/>
    <cellStyle name="60% - Акцент6 2" xfId="63"/>
    <cellStyle name="60% - Акцент6 3" xfId="64"/>
    <cellStyle name="Normal" xfId="65"/>
    <cellStyle name="Normal 2 2 3" xfId="66"/>
    <cellStyle name="Normal 4" xfId="67"/>
    <cellStyle name="Акцент1" xfId="68"/>
    <cellStyle name="Акцент1 2" xfId="69"/>
    <cellStyle name="Акцент1 3" xfId="70"/>
    <cellStyle name="Акцент2" xfId="71"/>
    <cellStyle name="Акцент2 2" xfId="72"/>
    <cellStyle name="Акцент2 3" xfId="73"/>
    <cellStyle name="Акцент3" xfId="74"/>
    <cellStyle name="Акцент3 2" xfId="75"/>
    <cellStyle name="Акцент3 3" xfId="76"/>
    <cellStyle name="Акцент4" xfId="77"/>
    <cellStyle name="Акцент4 2" xfId="78"/>
    <cellStyle name="Акцент4 3" xfId="79"/>
    <cellStyle name="Акцент5" xfId="80"/>
    <cellStyle name="Акцент5 2" xfId="81"/>
    <cellStyle name="Акцент5 3" xfId="82"/>
    <cellStyle name="Акцент6" xfId="83"/>
    <cellStyle name="Акцент6 2" xfId="84"/>
    <cellStyle name="Акцент6 3" xfId="85"/>
    <cellStyle name="Ввод " xfId="86"/>
    <cellStyle name="Ввод  2" xfId="87"/>
    <cellStyle name="Вывод" xfId="88"/>
    <cellStyle name="Вывод 2" xfId="89"/>
    <cellStyle name="Вывод 3" xfId="90"/>
    <cellStyle name="Вычисление" xfId="91"/>
    <cellStyle name="Вычисление 2" xfId="92"/>
    <cellStyle name="Вычисление 3" xfId="93"/>
    <cellStyle name="Hyperlink" xfId="94"/>
    <cellStyle name="Данные (редактируемые)" xfId="95"/>
    <cellStyle name="Данные (только для чтения)" xfId="96"/>
    <cellStyle name="Данные для удаления" xfId="97"/>
    <cellStyle name="Currency" xfId="98"/>
    <cellStyle name="Currency [0]" xfId="99"/>
    <cellStyle name="Денежный 2" xfId="100"/>
    <cellStyle name="Денежный 3" xfId="101"/>
    <cellStyle name="Заголовки полей" xfId="102"/>
    <cellStyle name="Заголовки полей [печать]" xfId="103"/>
    <cellStyle name="Заголовок 1" xfId="104"/>
    <cellStyle name="Заголовок 1 2" xfId="105"/>
    <cellStyle name="Заголовок 1 3" xfId="106"/>
    <cellStyle name="Заголовок 2" xfId="107"/>
    <cellStyle name="Заголовок 2 2" xfId="108"/>
    <cellStyle name="Заголовок 2 3" xfId="109"/>
    <cellStyle name="Заголовок 3" xfId="110"/>
    <cellStyle name="Заголовок 3 2" xfId="111"/>
    <cellStyle name="Заголовок 3 3" xfId="112"/>
    <cellStyle name="Заголовок 4" xfId="113"/>
    <cellStyle name="Заголовок 4 2" xfId="114"/>
    <cellStyle name="Заголовок 4 3" xfId="115"/>
    <cellStyle name="Заголовок меры" xfId="116"/>
    <cellStyle name="Заголовок показателя [печать]" xfId="117"/>
    <cellStyle name="Заголовок показателя константы" xfId="118"/>
    <cellStyle name="Заголовок результата расчета" xfId="119"/>
    <cellStyle name="Заголовок свободного показателя" xfId="120"/>
    <cellStyle name="Значение фильтра" xfId="121"/>
    <cellStyle name="Значение фильтра [печать]" xfId="122"/>
    <cellStyle name="Информация о задаче" xfId="123"/>
    <cellStyle name="Итог" xfId="124"/>
    <cellStyle name="Итог 2" xfId="125"/>
    <cellStyle name="Итог 3" xfId="126"/>
    <cellStyle name="Контрольная ячейка" xfId="127"/>
    <cellStyle name="Контрольная ячейка 2" xfId="128"/>
    <cellStyle name="Контрольная ячейка 3" xfId="129"/>
    <cellStyle name="Название" xfId="130"/>
    <cellStyle name="Название 2" xfId="131"/>
    <cellStyle name="Название 3" xfId="132"/>
    <cellStyle name="Нейтральный" xfId="133"/>
    <cellStyle name="Нейтральный 2" xfId="134"/>
    <cellStyle name="Обычный 10" xfId="135"/>
    <cellStyle name="Обычный 2" xfId="136"/>
    <cellStyle name="Обычный 2 2" xfId="137"/>
    <cellStyle name="Обычный 2 3" xfId="138"/>
    <cellStyle name="Обычный 3" xfId="139"/>
    <cellStyle name="Обычный 3 2" xfId="140"/>
    <cellStyle name="Обычный 4" xfId="141"/>
    <cellStyle name="Обычный 5" xfId="142"/>
    <cellStyle name="Обычный 5 10" xfId="143"/>
    <cellStyle name="Обычный 5 2" xfId="144"/>
    <cellStyle name="Обычный 5 2 2" xfId="145"/>
    <cellStyle name="Обычный 5 2 2 2" xfId="146"/>
    <cellStyle name="Обычный 5 2 3" xfId="147"/>
    <cellStyle name="Обычный 5 2 4" xfId="148"/>
    <cellStyle name="Обычный 5 2 5" xfId="149"/>
    <cellStyle name="Обычный 5 2 6" xfId="150"/>
    <cellStyle name="Обычный 5 2 7" xfId="151"/>
    <cellStyle name="Обычный 5 3" xfId="152"/>
    <cellStyle name="Обычный 5 3 2" xfId="153"/>
    <cellStyle name="Обычный 5 3 2 2" xfId="154"/>
    <cellStyle name="Обычный 5 3 3" xfId="155"/>
    <cellStyle name="Обычный 5 3 4" xfId="156"/>
    <cellStyle name="Обычный 5 3 5" xfId="157"/>
    <cellStyle name="Обычный 5 3 6" xfId="158"/>
    <cellStyle name="Обычный 5 3 7" xfId="159"/>
    <cellStyle name="Обычный 5 4" xfId="160"/>
    <cellStyle name="Обычный 5 4 2" xfId="161"/>
    <cellStyle name="Обычный 5 4 2 2" xfId="162"/>
    <cellStyle name="Обычный 5 4 3" xfId="163"/>
    <cellStyle name="Обычный 5 4 4" xfId="164"/>
    <cellStyle name="Обычный 5 4 5" xfId="165"/>
    <cellStyle name="Обычный 5 4 6" xfId="166"/>
    <cellStyle name="Обычный 5 4 7" xfId="167"/>
    <cellStyle name="Обычный 5 5" xfId="168"/>
    <cellStyle name="Обычный 5 5 2" xfId="169"/>
    <cellStyle name="Обычный 5 6" xfId="170"/>
    <cellStyle name="Обычный 5 7" xfId="171"/>
    <cellStyle name="Обычный 5 8" xfId="172"/>
    <cellStyle name="Обычный 5 9" xfId="173"/>
    <cellStyle name="Обычный 6" xfId="174"/>
    <cellStyle name="Обычный 7" xfId="175"/>
    <cellStyle name="Обычный 7 2" xfId="176"/>
    <cellStyle name="Обычный 8" xfId="177"/>
    <cellStyle name="Обычный 9" xfId="178"/>
    <cellStyle name="Отдельная ячейка" xfId="179"/>
    <cellStyle name="Отдельная ячейка - константа" xfId="180"/>
    <cellStyle name="Отдельная ячейка - константа [печать]" xfId="181"/>
    <cellStyle name="Отдельная ячейка [печать]" xfId="182"/>
    <cellStyle name="Отдельная ячейка-результат" xfId="183"/>
    <cellStyle name="Отдельная ячейка-результат [печать]" xfId="184"/>
    <cellStyle name="Followed Hyperlink" xfId="185"/>
    <cellStyle name="Плохой" xfId="186"/>
    <cellStyle name="Плохой 2" xfId="187"/>
    <cellStyle name="Пояснение" xfId="188"/>
    <cellStyle name="Пояснение 2" xfId="189"/>
    <cellStyle name="Примечание" xfId="190"/>
    <cellStyle name="Примечание 2" xfId="191"/>
    <cellStyle name="Примечание 3" xfId="192"/>
    <cellStyle name="Percent" xfId="193"/>
    <cellStyle name="Процентный 2" xfId="194"/>
    <cellStyle name="Свойства элементов измерения" xfId="195"/>
    <cellStyle name="Свойства элементов измерения [печать]" xfId="196"/>
    <cellStyle name="Связанная ячейка" xfId="197"/>
    <cellStyle name="Связанная ячейка 2" xfId="198"/>
    <cellStyle name="Текст предупреждения" xfId="199"/>
    <cellStyle name="Текст предупреждения 2" xfId="200"/>
    <cellStyle name="Текст предупреждения 3" xfId="201"/>
    <cellStyle name="Comma" xfId="202"/>
    <cellStyle name="Comma [0]" xfId="203"/>
    <cellStyle name="Финансовый 2" xfId="204"/>
    <cellStyle name="Финансовый 2 2" xfId="205"/>
    <cellStyle name="Финансовый 3" xfId="206"/>
    <cellStyle name="Финансовый 3 2" xfId="207"/>
    <cellStyle name="Финансовый 3 3" xfId="208"/>
    <cellStyle name="Финансовый 3 3 2" xfId="209"/>
    <cellStyle name="Финансовый 3 3 2 2" xfId="210"/>
    <cellStyle name="Финансовый 3 3 3" xfId="211"/>
    <cellStyle name="Финансовый 3 3 4" xfId="212"/>
    <cellStyle name="Финансовый 3 3 5" xfId="213"/>
    <cellStyle name="Финансовый 3 3 6" xfId="214"/>
    <cellStyle name="Финансовый 3 4" xfId="215"/>
    <cellStyle name="Финансовый 3 4 2" xfId="216"/>
    <cellStyle name="Финансовый 3 5" xfId="217"/>
    <cellStyle name="Финансовый 3 6" xfId="218"/>
    <cellStyle name="Финансовый 3 7" xfId="219"/>
    <cellStyle name="Финансовый 4" xfId="220"/>
    <cellStyle name="Финансовый 5" xfId="221"/>
    <cellStyle name="Хороший" xfId="222"/>
    <cellStyle name="Хороший 2" xfId="223"/>
    <cellStyle name="Элементы осей" xfId="224"/>
    <cellStyle name="Элементы осей [печать]" xfId="225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35"/>
  <sheetViews>
    <sheetView tabSelected="1" view="pageBreakPreview" zoomScale="70" zoomScaleSheetLayoutView="70" zoomScalePageLayoutView="0" workbookViewId="0" topLeftCell="B1">
      <selection activeCell="L13" sqref="L13"/>
    </sheetView>
  </sheetViews>
  <sheetFormatPr defaultColWidth="9.140625" defaultRowHeight="15"/>
  <cols>
    <col min="1" max="1" width="5.140625" style="13" customWidth="1"/>
    <col min="2" max="2" width="64.421875" style="1" customWidth="1"/>
    <col min="3" max="3" width="11.140625" style="1" customWidth="1"/>
    <col min="4" max="4" width="15.28125" style="14" customWidth="1"/>
    <col min="5" max="5" width="14.00390625" style="1" customWidth="1"/>
    <col min="6" max="6" width="15.57421875" style="1" customWidth="1"/>
    <col min="7" max="8" width="14.00390625" style="1" customWidth="1"/>
    <col min="9" max="9" width="14.7109375" style="1" customWidth="1"/>
    <col min="10" max="11" width="11.140625" style="1" customWidth="1"/>
    <col min="12" max="16384" width="9.140625" style="1" customWidth="1"/>
  </cols>
  <sheetData>
    <row r="1" spans="1:11" ht="18.75">
      <c r="A1" s="16"/>
      <c r="B1" s="17"/>
      <c r="C1" s="17"/>
      <c r="D1" s="18"/>
      <c r="E1" s="17"/>
      <c r="F1" s="17"/>
      <c r="G1" s="33"/>
      <c r="H1" s="68" t="s">
        <v>43</v>
      </c>
      <c r="I1" s="68"/>
      <c r="J1" s="68"/>
      <c r="K1" s="68"/>
    </row>
    <row r="2" spans="1:11" ht="70.5" customHeight="1">
      <c r="A2" s="19"/>
      <c r="B2" s="66"/>
      <c r="C2" s="67"/>
      <c r="D2" s="19"/>
      <c r="E2" s="19"/>
      <c r="F2" s="19"/>
      <c r="G2" s="33"/>
      <c r="H2" s="68" t="s">
        <v>44</v>
      </c>
      <c r="I2" s="68"/>
      <c r="J2" s="68"/>
      <c r="K2" s="68"/>
    </row>
    <row r="3" spans="1:11" ht="18.75">
      <c r="A3" s="20"/>
      <c r="B3" s="71" t="s">
        <v>28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27" customHeight="1">
      <c r="A4" s="21"/>
      <c r="B4" s="22" t="s">
        <v>29</v>
      </c>
      <c r="C4" s="72" t="s">
        <v>41</v>
      </c>
      <c r="D4" s="72"/>
      <c r="E4" s="72"/>
      <c r="F4" s="23"/>
      <c r="G4" s="21"/>
      <c r="H4" s="21"/>
      <c r="I4" s="21"/>
      <c r="J4" s="21"/>
      <c r="K4" s="21"/>
    </row>
    <row r="5" spans="1:11" ht="25.5" customHeight="1">
      <c r="A5" s="21"/>
      <c r="B5" s="24" t="s">
        <v>0</v>
      </c>
      <c r="C5" s="69" t="s">
        <v>1</v>
      </c>
      <c r="D5" s="69"/>
      <c r="E5" s="69"/>
      <c r="F5" s="69"/>
      <c r="G5" s="21"/>
      <c r="H5" s="21"/>
      <c r="I5" s="21"/>
      <c r="J5" s="21"/>
      <c r="K5" s="21"/>
    </row>
    <row r="6" spans="1:11" ht="31.5">
      <c r="A6" s="2"/>
      <c r="B6" s="3" t="s">
        <v>2</v>
      </c>
      <c r="C6" s="3" t="s">
        <v>3</v>
      </c>
      <c r="D6" s="65" t="s">
        <v>42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27</v>
      </c>
    </row>
    <row r="7" spans="1:11" ht="47.25">
      <c r="A7" s="2">
        <v>1</v>
      </c>
      <c r="B7" s="4" t="s">
        <v>10</v>
      </c>
      <c r="C7" s="5" t="s">
        <v>11</v>
      </c>
      <c r="D7" s="6">
        <f aca="true" t="shared" si="0" ref="D7:I7">D8/D9</f>
        <v>140.14285714285714</v>
      </c>
      <c r="E7" s="6">
        <f t="shared" si="0"/>
        <v>176.47272727272727</v>
      </c>
      <c r="F7" s="6">
        <f t="shared" si="0"/>
        <v>242.65</v>
      </c>
      <c r="G7" s="6">
        <f t="shared" si="0"/>
        <v>242.65</v>
      </c>
      <c r="H7" s="6">
        <f t="shared" si="0"/>
        <v>242.65</v>
      </c>
      <c r="I7" s="6">
        <f t="shared" si="0"/>
        <v>242.65</v>
      </c>
      <c r="J7" s="5" t="s">
        <v>11</v>
      </c>
      <c r="K7" s="5" t="s">
        <v>11</v>
      </c>
    </row>
    <row r="8" spans="1:11" ht="18.75">
      <c r="A8" s="2">
        <v>2</v>
      </c>
      <c r="B8" s="4" t="s">
        <v>12</v>
      </c>
      <c r="C8" s="5" t="s">
        <v>11</v>
      </c>
      <c r="D8" s="60">
        <f aca="true" t="shared" si="1" ref="D8:I8">D10</f>
        <v>29430</v>
      </c>
      <c r="E8" s="60">
        <f t="shared" si="1"/>
        <v>29118</v>
      </c>
      <c r="F8" s="60">
        <f t="shared" si="1"/>
        <v>29118</v>
      </c>
      <c r="G8" s="60">
        <f t="shared" si="1"/>
        <v>29118</v>
      </c>
      <c r="H8" s="60">
        <f t="shared" si="1"/>
        <v>29118</v>
      </c>
      <c r="I8" s="60">
        <f t="shared" si="1"/>
        <v>29118</v>
      </c>
      <c r="J8" s="5" t="s">
        <v>11</v>
      </c>
      <c r="K8" s="5" t="s">
        <v>11</v>
      </c>
    </row>
    <row r="9" spans="1:11" ht="31.5">
      <c r="A9" s="2">
        <v>3</v>
      </c>
      <c r="B9" s="4" t="s">
        <v>13</v>
      </c>
      <c r="C9" s="5" t="s">
        <v>11</v>
      </c>
      <c r="D9" s="39">
        <v>210</v>
      </c>
      <c r="E9" s="39">
        <v>165</v>
      </c>
      <c r="F9" s="39">
        <v>120</v>
      </c>
      <c r="G9" s="39">
        <v>120</v>
      </c>
      <c r="H9" s="39">
        <v>120</v>
      </c>
      <c r="I9" s="39">
        <v>120</v>
      </c>
      <c r="J9" s="5" t="s">
        <v>11</v>
      </c>
      <c r="K9" s="5" t="s">
        <v>11</v>
      </c>
    </row>
    <row r="10" spans="1:11" ht="31.5">
      <c r="A10" s="2">
        <v>4</v>
      </c>
      <c r="B10" s="4" t="s">
        <v>40</v>
      </c>
      <c r="C10" s="25">
        <v>29818</v>
      </c>
      <c r="D10" s="39">
        <v>29430</v>
      </c>
      <c r="E10" s="61">
        <v>29118</v>
      </c>
      <c r="F10" s="61">
        <v>29118</v>
      </c>
      <c r="G10" s="61">
        <v>29118</v>
      </c>
      <c r="H10" s="61">
        <v>29118</v>
      </c>
      <c r="I10" s="61">
        <v>29118</v>
      </c>
      <c r="J10" s="5" t="s">
        <v>11</v>
      </c>
      <c r="K10" s="5" t="s">
        <v>11</v>
      </c>
    </row>
    <row r="11" spans="1:11" ht="47.25">
      <c r="A11" s="2">
        <v>5</v>
      </c>
      <c r="B11" s="4" t="s">
        <v>14</v>
      </c>
      <c r="C11" s="28" t="s">
        <v>11</v>
      </c>
      <c r="D11" s="40"/>
      <c r="E11" s="40"/>
      <c r="F11" s="40"/>
      <c r="G11" s="40"/>
      <c r="H11" s="40"/>
      <c r="I11" s="40"/>
      <c r="J11" s="5" t="s">
        <v>11</v>
      </c>
      <c r="K11" s="5" t="s">
        <v>11</v>
      </c>
    </row>
    <row r="12" spans="1:11" ht="47.25">
      <c r="A12" s="2">
        <v>6</v>
      </c>
      <c r="B12" s="4" t="s">
        <v>15</v>
      </c>
      <c r="C12" s="5" t="s">
        <v>11</v>
      </c>
      <c r="D12" s="41">
        <v>53</v>
      </c>
      <c r="E12" s="42">
        <v>59</v>
      </c>
      <c r="F12" s="43">
        <v>65</v>
      </c>
      <c r="G12" s="43">
        <v>74</v>
      </c>
      <c r="H12" s="43">
        <v>85</v>
      </c>
      <c r="I12" s="43">
        <v>100</v>
      </c>
      <c r="J12" s="5" t="s">
        <v>11</v>
      </c>
      <c r="K12" s="5" t="s">
        <v>11</v>
      </c>
    </row>
    <row r="13" spans="1:11" s="32" customFormat="1" ht="47.25">
      <c r="A13" s="10">
        <v>7</v>
      </c>
      <c r="B13" s="8" t="s">
        <v>24</v>
      </c>
      <c r="C13" s="15" t="s">
        <v>25</v>
      </c>
      <c r="D13" s="40">
        <v>70.3</v>
      </c>
      <c r="E13" s="40">
        <v>70.3</v>
      </c>
      <c r="F13" s="40">
        <v>73.7</v>
      </c>
      <c r="G13" s="40">
        <v>82.4</v>
      </c>
      <c r="H13" s="40">
        <v>100</v>
      </c>
      <c r="I13" s="40">
        <v>100</v>
      </c>
      <c r="J13" s="15" t="s">
        <v>11</v>
      </c>
      <c r="K13" s="15" t="s">
        <v>11</v>
      </c>
    </row>
    <row r="14" spans="1:11" ht="18.75">
      <c r="A14" s="2">
        <v>8</v>
      </c>
      <c r="B14" s="4" t="s">
        <v>26</v>
      </c>
      <c r="C14" s="46" t="s">
        <v>11</v>
      </c>
      <c r="D14" s="40">
        <v>61</v>
      </c>
      <c r="E14" s="44">
        <v>64.9</v>
      </c>
      <c r="F14" s="44">
        <v>73.7</v>
      </c>
      <c r="G14" s="44">
        <v>82.4</v>
      </c>
      <c r="H14" s="44">
        <v>91.2</v>
      </c>
      <c r="I14" s="44">
        <v>100</v>
      </c>
      <c r="J14" s="46" t="s">
        <v>11</v>
      </c>
      <c r="K14" s="5" t="s">
        <v>11</v>
      </c>
    </row>
    <row r="15" spans="1:11" ht="31.5">
      <c r="A15" s="10">
        <v>9</v>
      </c>
      <c r="B15" s="4" t="s">
        <v>16</v>
      </c>
      <c r="C15" s="45">
        <v>25365</v>
      </c>
      <c r="D15" s="38">
        <v>29229.4</v>
      </c>
      <c r="E15" s="38">
        <v>31823.3</v>
      </c>
      <c r="F15" s="38">
        <v>35300.2</v>
      </c>
      <c r="G15" s="38">
        <v>39238.9</v>
      </c>
      <c r="H15" s="47">
        <v>44274</v>
      </c>
      <c r="I15" s="47">
        <v>49298</v>
      </c>
      <c r="J15" s="46" t="s">
        <v>11</v>
      </c>
      <c r="K15" s="5" t="s">
        <v>11</v>
      </c>
    </row>
    <row r="16" spans="1:11" ht="18.75">
      <c r="A16" s="2">
        <v>10</v>
      </c>
      <c r="B16" s="4" t="s">
        <v>17</v>
      </c>
      <c r="C16" s="46" t="s">
        <v>11</v>
      </c>
      <c r="D16" s="45">
        <f aca="true" t="shared" si="2" ref="D16:I16">D15/C15*100</f>
        <v>115.23516656810567</v>
      </c>
      <c r="E16" s="45">
        <f t="shared" si="2"/>
        <v>108.8742841112031</v>
      </c>
      <c r="F16" s="45">
        <f t="shared" si="2"/>
        <v>110.92564253235837</v>
      </c>
      <c r="G16" s="45">
        <f t="shared" si="2"/>
        <v>111.15772715168755</v>
      </c>
      <c r="H16" s="45">
        <f t="shared" si="2"/>
        <v>112.83190915137784</v>
      </c>
      <c r="I16" s="45">
        <f t="shared" si="2"/>
        <v>111.34751773049645</v>
      </c>
      <c r="J16" s="46" t="s">
        <v>11</v>
      </c>
      <c r="K16" s="5" t="s">
        <v>11</v>
      </c>
    </row>
    <row r="17" spans="1:11" ht="31.5">
      <c r="A17" s="10">
        <v>11</v>
      </c>
      <c r="B17" s="4" t="s">
        <v>18</v>
      </c>
      <c r="C17" s="45">
        <v>9047.5</v>
      </c>
      <c r="D17" s="38">
        <v>15380.79</v>
      </c>
      <c r="E17" s="38">
        <v>19438.2</v>
      </c>
      <c r="F17" s="38">
        <v>24485.7</v>
      </c>
      <c r="G17" s="38">
        <v>30431</v>
      </c>
      <c r="H17" s="38">
        <v>38002.7</v>
      </c>
      <c r="I17" s="38">
        <v>46398.1</v>
      </c>
      <c r="J17" s="46" t="s">
        <v>11</v>
      </c>
      <c r="K17" s="5" t="s">
        <v>11</v>
      </c>
    </row>
    <row r="18" spans="1:11" ht="18.75">
      <c r="A18" s="2">
        <v>12</v>
      </c>
      <c r="B18" s="4" t="s">
        <v>17</v>
      </c>
      <c r="C18" s="46" t="s">
        <v>11</v>
      </c>
      <c r="D18" s="47">
        <f aca="true" t="shared" si="3" ref="D18:I18">D17/C17*100</f>
        <v>170.00044211108042</v>
      </c>
      <c r="E18" s="47">
        <f t="shared" si="3"/>
        <v>126.37972431845179</v>
      </c>
      <c r="F18" s="47">
        <f t="shared" si="3"/>
        <v>125.96691051640585</v>
      </c>
      <c r="G18" s="47">
        <f t="shared" si="3"/>
        <v>124.28070261417889</v>
      </c>
      <c r="H18" s="47">
        <f t="shared" si="3"/>
        <v>124.88153527652722</v>
      </c>
      <c r="I18" s="47">
        <f t="shared" si="3"/>
        <v>122.09158822925741</v>
      </c>
      <c r="J18" s="46" t="s">
        <v>11</v>
      </c>
      <c r="K18" s="5" t="s">
        <v>11</v>
      </c>
    </row>
    <row r="19" spans="1:11" ht="31.5">
      <c r="A19" s="10">
        <v>13</v>
      </c>
      <c r="B19" s="4" t="s">
        <v>19</v>
      </c>
      <c r="C19" s="46" t="s">
        <v>11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6" t="s">
        <v>11</v>
      </c>
      <c r="K19" s="5" t="s">
        <v>11</v>
      </c>
    </row>
    <row r="20" spans="1:11" s="9" customFormat="1" ht="18.75">
      <c r="A20" s="2">
        <v>14</v>
      </c>
      <c r="B20" s="8" t="s">
        <v>20</v>
      </c>
      <c r="C20" s="49">
        <v>1.302</v>
      </c>
      <c r="D20" s="49">
        <v>1.302</v>
      </c>
      <c r="E20" s="49">
        <v>1.302</v>
      </c>
      <c r="F20" s="49">
        <v>1.302</v>
      </c>
      <c r="G20" s="49">
        <v>1.302</v>
      </c>
      <c r="H20" s="49">
        <v>1.302</v>
      </c>
      <c r="I20" s="49">
        <v>1.302</v>
      </c>
      <c r="J20" s="46" t="s">
        <v>11</v>
      </c>
      <c r="K20" s="5" t="s">
        <v>11</v>
      </c>
    </row>
    <row r="21" spans="1:11" s="9" customFormat="1" ht="15.75">
      <c r="A21" s="10">
        <v>15</v>
      </c>
      <c r="B21" s="8" t="s">
        <v>30</v>
      </c>
      <c r="C21" s="50">
        <v>26046</v>
      </c>
      <c r="D21" s="50">
        <f aca="true" t="shared" si="4" ref="D21:I21">D9*D17*12*D20/1000</f>
        <v>50464.98722160001</v>
      </c>
      <c r="E21" s="50">
        <f t="shared" si="4"/>
        <v>50110.902072000004</v>
      </c>
      <c r="F21" s="50">
        <f t="shared" si="4"/>
        <v>45907.749216</v>
      </c>
      <c r="G21" s="50">
        <f t="shared" si="4"/>
        <v>57054.47328</v>
      </c>
      <c r="H21" s="50">
        <f t="shared" si="4"/>
        <v>71250.502176</v>
      </c>
      <c r="I21" s="50">
        <f t="shared" si="4"/>
        <v>86990.869728</v>
      </c>
      <c r="J21" s="45">
        <f>SUM(E21:G21)</f>
        <v>153073.124568</v>
      </c>
      <c r="K21" s="26">
        <f>SUM(E21:I21)</f>
        <v>311314.496472</v>
      </c>
    </row>
    <row r="22" spans="1:11" s="9" customFormat="1" ht="31.5">
      <c r="A22" s="2">
        <v>16</v>
      </c>
      <c r="B22" s="8" t="s">
        <v>31</v>
      </c>
      <c r="C22" s="51" t="s">
        <v>11</v>
      </c>
      <c r="D22" s="50">
        <f>D21-C21</f>
        <v>24418.987221600008</v>
      </c>
      <c r="E22" s="50">
        <f>E21-$D21</f>
        <v>-354.0851496000032</v>
      </c>
      <c r="F22" s="50">
        <f>F21-$D21</f>
        <v>-4557.238005600011</v>
      </c>
      <c r="G22" s="50">
        <f>G21-$D21</f>
        <v>6589.486058399991</v>
      </c>
      <c r="H22" s="50">
        <f>H21-$D21</f>
        <v>20785.514954399987</v>
      </c>
      <c r="I22" s="50">
        <f>I21-$D21</f>
        <v>36525.8825064</v>
      </c>
      <c r="J22" s="45">
        <f>SUM(E22:G22)</f>
        <v>1678.1629031999764</v>
      </c>
      <c r="K22" s="26">
        <f>SUM(E22:I22)</f>
        <v>58989.56036399996</v>
      </c>
    </row>
    <row r="23" spans="1:11" s="9" customFormat="1" ht="18.75">
      <c r="A23" s="10">
        <v>17</v>
      </c>
      <c r="B23" s="8" t="s">
        <v>21</v>
      </c>
      <c r="C23" s="35"/>
      <c r="D23" s="62"/>
      <c r="E23" s="63"/>
      <c r="F23" s="63"/>
      <c r="G23" s="63"/>
      <c r="H23" s="63"/>
      <c r="I23" s="63"/>
      <c r="J23" s="36"/>
      <c r="K23" s="37"/>
    </row>
    <row r="24" spans="1:11" s="9" customFormat="1" ht="47.25">
      <c r="A24" s="2">
        <v>18</v>
      </c>
      <c r="B24" s="27" t="s">
        <v>32</v>
      </c>
      <c r="C24" s="3" t="s">
        <v>11</v>
      </c>
      <c r="D24" s="7">
        <f aca="true" t="shared" si="5" ref="D24:I24">D22-D29</f>
        <v>24418.987221600008</v>
      </c>
      <c r="E24" s="7">
        <v>0</v>
      </c>
      <c r="F24" s="7">
        <v>0</v>
      </c>
      <c r="G24" s="7">
        <f t="shared" si="5"/>
        <v>6589.486058399991</v>
      </c>
      <c r="H24" s="7">
        <f t="shared" si="5"/>
        <v>20785.514954399987</v>
      </c>
      <c r="I24" s="7">
        <f t="shared" si="5"/>
        <v>36525.8825064</v>
      </c>
      <c r="J24" s="7">
        <f aca="true" t="shared" si="6" ref="J24:J31">SUM(E24:G24)</f>
        <v>6589.486058399991</v>
      </c>
      <c r="K24" s="26">
        <f aca="true" t="shared" si="7" ref="K24:K31">SUM(E24:I24)</f>
        <v>63900.883519199975</v>
      </c>
    </row>
    <row r="25" spans="1:11" s="9" customFormat="1" ht="31.5">
      <c r="A25" s="10">
        <v>19</v>
      </c>
      <c r="B25" s="27" t="s">
        <v>33</v>
      </c>
      <c r="C25" s="3" t="s">
        <v>11</v>
      </c>
      <c r="D25" s="34">
        <f aca="true" t="shared" si="8" ref="D25:I25">SUM(D26:D28)</f>
        <v>0</v>
      </c>
      <c r="E25" s="34">
        <f t="shared" si="8"/>
        <v>13666.609655999999</v>
      </c>
      <c r="F25" s="34">
        <f t="shared" si="8"/>
        <v>34430.811912</v>
      </c>
      <c r="G25" s="34">
        <f t="shared" si="8"/>
        <v>42790.854960000004</v>
      </c>
      <c r="H25" s="34">
        <f t="shared" si="8"/>
        <v>53437.876632</v>
      </c>
      <c r="I25" s="34">
        <f t="shared" si="8"/>
        <v>65243.152296</v>
      </c>
      <c r="J25" s="7">
        <f t="shared" si="6"/>
        <v>90888.276528</v>
      </c>
      <c r="K25" s="26">
        <f t="shared" si="7"/>
        <v>209569.30545599997</v>
      </c>
    </row>
    <row r="26" spans="1:11" s="9" customFormat="1" ht="15.75">
      <c r="A26" s="52">
        <v>20</v>
      </c>
      <c r="B26" s="53" t="s">
        <v>35</v>
      </c>
      <c r="C26" s="51" t="s">
        <v>11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f t="shared" si="6"/>
        <v>0</v>
      </c>
      <c r="K26" s="26">
        <f t="shared" si="7"/>
        <v>0</v>
      </c>
    </row>
    <row r="27" spans="1:11" s="9" customFormat="1" ht="31.5">
      <c r="A27" s="54">
        <v>21</v>
      </c>
      <c r="B27" s="53" t="s">
        <v>34</v>
      </c>
      <c r="C27" s="51" t="s">
        <v>11</v>
      </c>
      <c r="D27" s="64"/>
      <c r="E27" s="55">
        <f>($D$9-E9)*E17*E20*12/1000</f>
        <v>13666.609655999999</v>
      </c>
      <c r="F27" s="55">
        <f>($D$9-F9)*F17*F20*12/1000</f>
        <v>34430.811912</v>
      </c>
      <c r="G27" s="55">
        <f>($D$9-G9)*G17*G20*12/1000</f>
        <v>42790.854960000004</v>
      </c>
      <c r="H27" s="55">
        <f>($D$9-H9)*H17*H20*12/1000</f>
        <v>53437.876632</v>
      </c>
      <c r="I27" s="55">
        <f>($D$9-I9)*I17*I20*12/1000</f>
        <v>65243.152296</v>
      </c>
      <c r="J27" s="45">
        <f t="shared" si="6"/>
        <v>90888.276528</v>
      </c>
      <c r="K27" s="26">
        <f t="shared" si="7"/>
        <v>209569.30545599997</v>
      </c>
    </row>
    <row r="28" spans="1:11" s="9" customFormat="1" ht="31.5">
      <c r="A28" s="52">
        <v>22</v>
      </c>
      <c r="B28" s="53" t="s">
        <v>37</v>
      </c>
      <c r="C28" s="51" t="s">
        <v>11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45">
        <f t="shared" si="6"/>
        <v>0</v>
      </c>
      <c r="K28" s="26">
        <f t="shared" si="7"/>
        <v>0</v>
      </c>
    </row>
    <row r="29" spans="1:11" s="9" customFormat="1" ht="15.75">
      <c r="A29" s="54">
        <v>23</v>
      </c>
      <c r="B29" s="56" t="s">
        <v>36</v>
      </c>
      <c r="C29" s="51" t="s">
        <v>11</v>
      </c>
      <c r="D29" s="55">
        <f aca="true" t="shared" si="9" ref="D29:I29">D22*D19/100</f>
        <v>0</v>
      </c>
      <c r="E29" s="55">
        <f t="shared" si="9"/>
        <v>0</v>
      </c>
      <c r="F29" s="55">
        <f t="shared" si="9"/>
        <v>0</v>
      </c>
      <c r="G29" s="55">
        <f t="shared" si="9"/>
        <v>0</v>
      </c>
      <c r="H29" s="55">
        <f t="shared" si="9"/>
        <v>0</v>
      </c>
      <c r="I29" s="55">
        <f t="shared" si="9"/>
        <v>0</v>
      </c>
      <c r="J29" s="45">
        <f t="shared" si="6"/>
        <v>0</v>
      </c>
      <c r="K29" s="26">
        <f t="shared" si="7"/>
        <v>0</v>
      </c>
    </row>
    <row r="30" spans="1:11" s="9" customFormat="1" ht="47.25">
      <c r="A30" s="52">
        <v>24</v>
      </c>
      <c r="B30" s="56" t="s">
        <v>38</v>
      </c>
      <c r="C30" s="51" t="s">
        <v>11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45">
        <f t="shared" si="6"/>
        <v>0</v>
      </c>
      <c r="K30" s="26">
        <f t="shared" si="7"/>
        <v>0</v>
      </c>
    </row>
    <row r="31" spans="1:11" s="9" customFormat="1" ht="31.5">
      <c r="A31" s="54">
        <v>25</v>
      </c>
      <c r="B31" s="56" t="s">
        <v>39</v>
      </c>
      <c r="C31" s="51" t="s">
        <v>11</v>
      </c>
      <c r="D31" s="45">
        <f aca="true" t="shared" si="10" ref="D31:I31">SUM(D24,D29,D30)</f>
        <v>24418.987221600008</v>
      </c>
      <c r="E31" s="45">
        <f t="shared" si="10"/>
        <v>0</v>
      </c>
      <c r="F31" s="45">
        <f>SUM(F24,F29,F30)</f>
        <v>0</v>
      </c>
      <c r="G31" s="45">
        <f t="shared" si="10"/>
        <v>6589.486058399991</v>
      </c>
      <c r="H31" s="45">
        <f t="shared" si="10"/>
        <v>20785.514954399987</v>
      </c>
      <c r="I31" s="45">
        <f t="shared" si="10"/>
        <v>36525.8825064</v>
      </c>
      <c r="J31" s="45">
        <f t="shared" si="6"/>
        <v>6589.486058399991</v>
      </c>
      <c r="K31" s="26">
        <f t="shared" si="7"/>
        <v>63900.883519199975</v>
      </c>
    </row>
    <row r="32" spans="1:11" s="9" customFormat="1" ht="31.5">
      <c r="A32" s="54">
        <v>27</v>
      </c>
      <c r="B32" s="57" t="s">
        <v>22</v>
      </c>
      <c r="C32" s="51" t="s">
        <v>11</v>
      </c>
      <c r="D32" s="39">
        <f aca="true" t="shared" si="11" ref="D32:I32">D9</f>
        <v>210</v>
      </c>
      <c r="E32" s="39">
        <f t="shared" si="11"/>
        <v>165</v>
      </c>
      <c r="F32" s="39">
        <f t="shared" si="11"/>
        <v>120</v>
      </c>
      <c r="G32" s="39">
        <f t="shared" si="11"/>
        <v>120</v>
      </c>
      <c r="H32" s="39">
        <f t="shared" si="11"/>
        <v>120</v>
      </c>
      <c r="I32" s="39">
        <f t="shared" si="11"/>
        <v>120</v>
      </c>
      <c r="J32" s="51" t="s">
        <v>11</v>
      </c>
      <c r="K32" s="3" t="s">
        <v>11</v>
      </c>
    </row>
    <row r="33" spans="1:11" s="9" customFormat="1" ht="15.75">
      <c r="A33" s="70" t="s">
        <v>23</v>
      </c>
      <c r="B33" s="70"/>
      <c r="C33" s="70"/>
      <c r="D33" s="58"/>
      <c r="E33" s="58"/>
      <c r="F33" s="58"/>
      <c r="G33" s="58"/>
      <c r="H33" s="58"/>
      <c r="I33" s="58"/>
      <c r="J33" s="59"/>
      <c r="K33" s="29"/>
    </row>
    <row r="34" spans="1:9" s="9" customFormat="1" ht="15.75">
      <c r="A34" s="30"/>
      <c r="D34" s="11"/>
      <c r="E34" s="31"/>
      <c r="F34" s="31"/>
      <c r="G34" s="31"/>
      <c r="H34" s="31"/>
      <c r="I34" s="12"/>
    </row>
    <row r="35" spans="1:9" s="9" customFormat="1" ht="15.75">
      <c r="A35" s="30"/>
      <c r="D35" s="11"/>
      <c r="E35" s="12"/>
      <c r="F35" s="12"/>
      <c r="G35" s="12"/>
      <c r="H35" s="12"/>
      <c r="I35" s="12"/>
    </row>
  </sheetData>
  <sheetProtection/>
  <mergeCells count="6">
    <mergeCell ref="H1:K1"/>
    <mergeCell ref="H2:K2"/>
    <mergeCell ref="C5:F5"/>
    <mergeCell ref="A33:C33"/>
    <mergeCell ref="B3:K3"/>
    <mergeCell ref="C4:E4"/>
  </mergeCells>
  <conditionalFormatting sqref="D17:I17 D32:I32 D8:I15">
    <cfRule type="cellIs" priority="1" dxfId="0" operator="equal" stopIfTrue="1">
      <formula>#N/A</formula>
    </cfRule>
  </conditionalFormatting>
  <printOptions/>
  <pageMargins left="0.2362204724409449" right="0.2362204724409449" top="0.5511811023622047" bottom="0.35433070866141736" header="0.31496062992125984" footer="0.31496062992125984"/>
  <pageSetup fitToHeight="0" fitToWidth="0" horizontalDpi="600" verticalDpi="600" orientation="landscape" paperSize="9" scale="75" r:id="rId1"/>
  <ignoredErrors>
    <ignoredError sqref="J26:K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***</cp:lastModifiedBy>
  <cp:lastPrinted>2014-08-13T01:22:37Z</cp:lastPrinted>
  <dcterms:created xsi:type="dcterms:W3CDTF">2014-04-15T09:16:04Z</dcterms:created>
  <dcterms:modified xsi:type="dcterms:W3CDTF">2014-08-22T04:10:55Z</dcterms:modified>
  <cp:category/>
  <cp:version/>
  <cp:contentType/>
  <cp:contentStatus/>
</cp:coreProperties>
</file>